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l\Pictures\"/>
    </mc:Choice>
  </mc:AlternateContent>
  <xr:revisionPtr revIDLastSave="0" documentId="13_ncr:1_{43AC5485-D381-4908-B887-929235597195}" xr6:coauthVersionLast="40" xr6:coauthVersionMax="40" xr10:uidLastSave="{00000000-0000-0000-0000-000000000000}"/>
  <bookViews>
    <workbookView xWindow="-120" yWindow="-120" windowWidth="29040" windowHeight="15840" xr2:uid="{E46FB9CC-63CA-4F4E-8A88-BB948ED939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F9" i="1" l="1"/>
  <c r="C9" i="1"/>
  <c r="D9" i="1"/>
  <c r="E9" i="1"/>
  <c r="G9" i="1"/>
  <c r="D41" i="1"/>
  <c r="E41" i="1"/>
  <c r="F41" i="1"/>
  <c r="G41" i="1"/>
  <c r="K9" i="1"/>
  <c r="C7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G7" i="1"/>
  <c r="F7" i="1"/>
  <c r="E7" i="1"/>
  <c r="D7" i="1"/>
  <c r="D10" i="1" s="1"/>
  <c r="C44" i="1" l="1"/>
  <c r="C43" i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G10" i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E43" i="1" l="1"/>
  <c r="E44" i="1"/>
  <c r="D44" i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F44" i="1"/>
  <c r="F43" i="1"/>
  <c r="D43" i="1"/>
  <c r="G44" i="1" l="1"/>
  <c r="G50" i="1" s="1"/>
  <c r="G43" i="1"/>
  <c r="G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Bradley Calder</author>
  </authors>
  <commentList>
    <comment ref="K9" authorId="0" shapeId="0" xr:uid="{9F81254C-23B3-4A38-B77E-7DBC096CDFF8}">
      <text>
        <r>
          <rPr>
            <b/>
            <sz val="9"/>
            <color indexed="81"/>
            <rFont val="Tahoma"/>
            <charset val="1"/>
          </rPr>
          <t>Bradley Calder:</t>
        </r>
        <r>
          <rPr>
            <sz val="9"/>
            <color indexed="81"/>
            <rFont val="Tahoma"/>
            <charset val="1"/>
          </rPr>
          <t xml:space="preserve">
1 months rent payable to property manager</t>
        </r>
      </text>
    </comment>
    <comment ref="K10" authorId="0" shapeId="0" xr:uid="{E7EDBE4E-E4BF-4100-8FF1-7B59F4019ACD}">
      <text>
        <r>
          <rPr>
            <b/>
            <sz val="9"/>
            <color indexed="81"/>
            <rFont val="Tahoma"/>
            <charset val="1"/>
          </rPr>
          <t>Bradley Calder:</t>
        </r>
        <r>
          <rPr>
            <sz val="9"/>
            <color indexed="81"/>
            <rFont val="Tahoma"/>
            <charset val="1"/>
          </rPr>
          <t xml:space="preserve">
Tax rate could vary over time</t>
        </r>
      </text>
    </comment>
  </commentList>
</comments>
</file>

<file path=xl/sharedStrings.xml><?xml version="1.0" encoding="utf-8"?>
<sst xmlns="http://schemas.openxmlformats.org/spreadsheetml/2006/main" count="27" uniqueCount="27">
  <si>
    <t>Rental Income Tax</t>
  </si>
  <si>
    <t>SQM</t>
  </si>
  <si>
    <t>Initial Price</t>
  </si>
  <si>
    <t>Terminal Value</t>
  </si>
  <si>
    <t>MOIC</t>
  </si>
  <si>
    <t>Bear Case</t>
  </si>
  <si>
    <t>No rent Growth</t>
  </si>
  <si>
    <t>Low Base</t>
  </si>
  <si>
    <t>low rent growth</t>
  </si>
  <si>
    <t>Base Case</t>
  </si>
  <si>
    <t>Rents grow slower than GDP</t>
  </si>
  <si>
    <t>Rents grow at GDP</t>
  </si>
  <si>
    <t>Bull Case</t>
  </si>
  <si>
    <t>IRR</t>
  </si>
  <si>
    <t>Probability</t>
  </si>
  <si>
    <t>Extreme Bear</t>
  </si>
  <si>
    <t>11 Months Rent</t>
  </si>
  <si>
    <t>Assumptions</t>
  </si>
  <si>
    <t>Probability weighted IRR</t>
  </si>
  <si>
    <t>Rental Yield</t>
  </si>
  <si>
    <t>Rent Growth</t>
  </si>
  <si>
    <t>Annual CapEx</t>
  </si>
  <si>
    <t>Probability weighted MOIC</t>
  </si>
  <si>
    <t>Property confiscated in year 17</t>
  </si>
  <si>
    <t>35 Years later:</t>
  </si>
  <si>
    <t>Unlevered</t>
  </si>
  <si>
    <t>Housing investment in HCMC, 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</si>
</sst>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0.0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164" fontId="0" fillId="0" borderId="0" xfId="2" applyNumberFormat="1" applyFont="1"/>
    <xf numFmtId="10" fontId="0" fillId="0" borderId="0" xfId="2" applyNumberFormat="1" applyFont="1"/>
    <xf numFmtId="9" fontId="0" fillId="0" borderId="0" xfId="0" applyNumberFormat="1"/>
    <xf numFmtId="165" fontId="0" fillId="0" borderId="0" xfId="0" applyNumberFormat="1"/>
    <xf numFmtId="0" fontId="3" fillId="0" borderId="0" xfId="0" applyFont="1"/>
    <xf numFmtId="166" fontId="3" fillId="0" borderId="0" xfId="1" applyNumberFormat="1" applyFont="1"/>
    <xf numFmtId="166" fontId="0" fillId="0" borderId="0" xfId="1" applyNumberFormat="1" applyFont="1"/>
    <xf numFmtId="44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9" fontId="3" fillId="0" borderId="0" xfId="0" applyNumberFormat="1" applyFont="1"/>
    <xf numFmtId="166" fontId="4" fillId="0" borderId="0" xfId="1" applyNumberFormat="1" applyFont="1"/>
    <xf numFmtId="9" fontId="3" fillId="0" borderId="0" xfId="2" applyFont="1"/>
    <xf numFmtId="14" fontId="2" fillId="0" borderId="0" xfId="0" applyNumberFormat="1" applyFont="1"/>
    <xf numFmtId="0" fontId="2" fillId="0" borderId="0" xfId="0" applyFont="1"/>
    <xf numFmtId="14" fontId="2" fillId="2" borderId="1" xfId="0" applyNumberFormat="1" applyFont="1" applyFill="1" applyBorder="1"/>
    <xf numFmtId="14" fontId="2" fillId="2" borderId="2" xfId="0" applyNumberFormat="1" applyFont="1" applyFill="1" applyBorder="1"/>
    <xf numFmtId="0" fontId="2" fillId="2" borderId="2" xfId="0" applyFont="1" applyFill="1" applyBorder="1"/>
    <xf numFmtId="14" fontId="2" fillId="2" borderId="4" xfId="0" applyNumberFormat="1" applyFont="1" applyFill="1" applyBorder="1"/>
    <xf numFmtId="14" fontId="2" fillId="2" borderId="5" xfId="0" applyNumberFormat="1" applyFont="1" applyFill="1" applyBorder="1"/>
    <xf numFmtId="0" fontId="2" fillId="2" borderId="5" xfId="0" applyFont="1" applyFill="1" applyBorder="1"/>
    <xf numFmtId="164" fontId="2" fillId="2" borderId="3" xfId="2" applyNumberFormat="1" applyFont="1" applyFill="1" applyBorder="1" applyAlignment="1">
      <alignment horizontal="right"/>
    </xf>
    <xf numFmtId="165" fontId="2" fillId="2" borderId="6" xfId="2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/>
    <xf numFmtId="9" fontId="3" fillId="0" borderId="8" xfId="0" applyNumberFormat="1" applyFont="1" applyBorder="1"/>
    <xf numFmtId="0" fontId="3" fillId="0" borderId="8" xfId="0" applyFont="1" applyBorder="1"/>
    <xf numFmtId="166" fontId="3" fillId="0" borderId="8" xfId="1" applyNumberFormat="1" applyFont="1" applyBorder="1"/>
    <xf numFmtId="9" fontId="3" fillId="0" borderId="8" xfId="2" applyFont="1" applyBorder="1"/>
    <xf numFmtId="0" fontId="0" fillId="0" borderId="4" xfId="0" applyBorder="1"/>
    <xf numFmtId="9" fontId="3" fillId="0" borderId="6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CE3A3-E2DA-44C5-A4A4-A69C345552AC}">
  <dimension ref="A1:K367"/>
  <sheetViews>
    <sheetView tabSelected="1" topLeftCell="A16" workbookViewId="0">
      <selection activeCell="L26" sqref="L26"/>
    </sheetView>
  </sheetViews>
  <sheetFormatPr defaultRowHeight="15" x14ac:dyDescent="0.25"/>
  <cols>
    <col min="1" max="1" width="2.140625" customWidth="1"/>
    <col min="2" max="2" width="12.5703125" customWidth="1"/>
    <col min="3" max="3" width="12.85546875" bestFit="1" customWidth="1"/>
    <col min="4" max="4" width="14.85546875" bestFit="1" customWidth="1"/>
    <col min="5" max="7" width="12.28515625" bestFit="1" customWidth="1"/>
    <col min="8" max="8" width="2.7109375" customWidth="1"/>
    <col min="9" max="9" width="3" customWidth="1"/>
    <col min="10" max="10" width="22.28515625" bestFit="1" customWidth="1"/>
    <col min="11" max="11" width="10.5703125" bestFit="1" customWidth="1"/>
  </cols>
  <sheetData>
    <row r="1" spans="1:11" x14ac:dyDescent="0.25">
      <c r="A1" s="17" t="s">
        <v>26</v>
      </c>
    </row>
    <row r="2" spans="1:11" ht="15.75" thickBot="1" x14ac:dyDescent="0.3"/>
    <row r="3" spans="1:11" x14ac:dyDescent="0.25">
      <c r="C3" s="11" t="s">
        <v>15</v>
      </c>
      <c r="D3" s="11" t="s">
        <v>5</v>
      </c>
      <c r="E3" s="11" t="s">
        <v>7</v>
      </c>
      <c r="F3" s="11" t="s">
        <v>9</v>
      </c>
      <c r="G3" s="11" t="s">
        <v>12</v>
      </c>
      <c r="J3" s="27" t="s">
        <v>17</v>
      </c>
      <c r="K3" s="28"/>
    </row>
    <row r="4" spans="1:11" ht="45" x14ac:dyDescent="0.25">
      <c r="C4" s="12" t="s">
        <v>23</v>
      </c>
      <c r="D4" s="12" t="s">
        <v>6</v>
      </c>
      <c r="E4" s="12" t="s">
        <v>8</v>
      </c>
      <c r="F4" s="12" t="s">
        <v>10</v>
      </c>
      <c r="G4" s="12" t="s">
        <v>11</v>
      </c>
      <c r="J4" s="29" t="s">
        <v>19</v>
      </c>
      <c r="K4" s="30">
        <v>0.06</v>
      </c>
    </row>
    <row r="5" spans="1:11" x14ac:dyDescent="0.25">
      <c r="B5" s="6" t="s">
        <v>20</v>
      </c>
      <c r="C5" s="13">
        <v>0</v>
      </c>
      <c r="D5" s="13">
        <v>0.01</v>
      </c>
      <c r="E5" s="13">
        <v>0.03</v>
      </c>
      <c r="F5" s="13">
        <v>0.05</v>
      </c>
      <c r="G5" s="13">
        <v>7.0000000000000007E-2</v>
      </c>
      <c r="J5" s="29" t="s">
        <v>1</v>
      </c>
      <c r="K5" s="31">
        <v>75</v>
      </c>
    </row>
    <row r="6" spans="1:11" x14ac:dyDescent="0.25">
      <c r="J6" s="29" t="s">
        <v>2</v>
      </c>
      <c r="K6" s="32">
        <v>1500</v>
      </c>
    </row>
    <row r="7" spans="1:11" x14ac:dyDescent="0.25">
      <c r="B7" s="1">
        <v>43585</v>
      </c>
      <c r="C7" s="14">
        <f>$K$5*$K$6*-1</f>
        <v>-112500</v>
      </c>
      <c r="D7" s="14">
        <f>$K$5*$K$6*-1</f>
        <v>-112500</v>
      </c>
      <c r="E7" s="14">
        <f t="shared" ref="E7:G7" si="0">$K$5*$K$6*-1</f>
        <v>-112500</v>
      </c>
      <c r="F7" s="14">
        <f t="shared" si="0"/>
        <v>-112500</v>
      </c>
      <c r="G7" s="14">
        <f t="shared" si="0"/>
        <v>-112500</v>
      </c>
      <c r="H7" s="9"/>
      <c r="J7" s="29" t="s">
        <v>3</v>
      </c>
      <c r="K7" s="32">
        <v>5000</v>
      </c>
    </row>
    <row r="8" spans="1:11" x14ac:dyDescent="0.25">
      <c r="B8" s="1">
        <v>43951</v>
      </c>
      <c r="C8" s="8">
        <f>(C7*-1*$K$4)*$K$9*(1-$K$10)*(1-$K$11)</f>
        <v>4801.5</v>
      </c>
      <c r="D8" s="8">
        <f>(D7*-1*$K$4)*$K$9*(1-$K$10)*(1-$K$11)</f>
        <v>4801.5</v>
      </c>
      <c r="E8" s="8">
        <f>(E7*-1*$K$4)*$K$9*(1-$K$10)*(1-$K$11)</f>
        <v>4801.5</v>
      </c>
      <c r="F8" s="8">
        <f>(F7*-1*$K$4)*$K$9*(1-$K$10)*(1-$K$11)</f>
        <v>4801.5</v>
      </c>
      <c r="G8" s="8">
        <f>(G7*-1*$K$4)*$K$9*(1-$K$10)*(1-$K$11)</f>
        <v>4801.5</v>
      </c>
      <c r="H8" s="9"/>
      <c r="J8" s="29"/>
      <c r="K8" s="31"/>
    </row>
    <row r="9" spans="1:11" x14ac:dyDescent="0.25">
      <c r="B9" s="1">
        <v>44316</v>
      </c>
      <c r="C9" s="8">
        <f t="shared" ref="C9:C23" si="1">C8*(1+C$5)</f>
        <v>4801.5</v>
      </c>
      <c r="D9" s="8">
        <f t="shared" ref="D9:D23" si="2">D8*(1+D$5)</f>
        <v>4849.5150000000003</v>
      </c>
      <c r="E9" s="8">
        <f t="shared" ref="E9:E23" si="3">E8*(1+E$5)</f>
        <v>4945.5450000000001</v>
      </c>
      <c r="F9" s="8">
        <f t="shared" ref="F9:F23" si="4">F8*(1+F$5)</f>
        <v>5041.5749999999998</v>
      </c>
      <c r="G9" s="8">
        <f t="shared" ref="G9:G23" si="5">G8*(1+G$5)</f>
        <v>5137.6050000000005</v>
      </c>
      <c r="H9" s="9"/>
      <c r="J9" s="29" t="s">
        <v>16</v>
      </c>
      <c r="K9" s="33">
        <f>11/12</f>
        <v>0.91666666666666663</v>
      </c>
    </row>
    <row r="10" spans="1:11" x14ac:dyDescent="0.25">
      <c r="B10" s="1">
        <v>44681</v>
      </c>
      <c r="C10" s="8">
        <f t="shared" si="1"/>
        <v>4801.5</v>
      </c>
      <c r="D10" s="8">
        <f t="shared" si="2"/>
        <v>4898.0101500000001</v>
      </c>
      <c r="E10" s="8">
        <f t="shared" si="3"/>
        <v>5093.9113500000003</v>
      </c>
      <c r="F10" s="8">
        <f t="shared" si="4"/>
        <v>5293.6537500000004</v>
      </c>
      <c r="G10" s="8">
        <f t="shared" si="5"/>
        <v>5497.2373500000012</v>
      </c>
      <c r="H10" s="9"/>
      <c r="J10" s="29" t="s">
        <v>0</v>
      </c>
      <c r="K10" s="33">
        <v>0.2</v>
      </c>
    </row>
    <row r="11" spans="1:11" ht="15.75" thickBot="1" x14ac:dyDescent="0.3">
      <c r="B11" s="1">
        <v>45046</v>
      </c>
      <c r="C11" s="8">
        <f t="shared" si="1"/>
        <v>4801.5</v>
      </c>
      <c r="D11" s="8">
        <f t="shared" si="2"/>
        <v>4946.9902515000003</v>
      </c>
      <c r="E11" s="8">
        <f t="shared" si="3"/>
        <v>5246.7286905000001</v>
      </c>
      <c r="F11" s="8">
        <f t="shared" si="4"/>
        <v>5558.336437500001</v>
      </c>
      <c r="G11" s="8">
        <f t="shared" si="5"/>
        <v>5882.0439645000015</v>
      </c>
      <c r="H11" s="9"/>
      <c r="J11" s="34" t="s">
        <v>21</v>
      </c>
      <c r="K11" s="35">
        <v>0.03</v>
      </c>
    </row>
    <row r="12" spans="1:11" x14ac:dyDescent="0.25">
      <c r="B12" s="1">
        <v>45412</v>
      </c>
      <c r="C12" s="8">
        <f t="shared" si="1"/>
        <v>4801.5</v>
      </c>
      <c r="D12" s="8">
        <f t="shared" si="2"/>
        <v>4996.4601540150006</v>
      </c>
      <c r="E12" s="8">
        <f t="shared" si="3"/>
        <v>5404.1305512150002</v>
      </c>
      <c r="F12" s="8">
        <f t="shared" si="4"/>
        <v>5836.2532593750011</v>
      </c>
      <c r="G12" s="8">
        <f t="shared" si="5"/>
        <v>6293.787042015002</v>
      </c>
      <c r="H12" s="9"/>
    </row>
    <row r="13" spans="1:11" x14ac:dyDescent="0.25">
      <c r="B13" s="1">
        <v>45777</v>
      </c>
      <c r="C13" s="8">
        <f t="shared" si="1"/>
        <v>4801.5</v>
      </c>
      <c r="D13" s="8">
        <f t="shared" si="2"/>
        <v>5046.424755555151</v>
      </c>
      <c r="E13" s="8">
        <f t="shared" si="3"/>
        <v>5566.2544677514506</v>
      </c>
      <c r="F13" s="8">
        <f t="shared" si="4"/>
        <v>6128.0659223437515</v>
      </c>
      <c r="G13" s="8">
        <f t="shared" si="5"/>
        <v>6734.3521349560524</v>
      </c>
      <c r="H13" s="9"/>
    </row>
    <row r="14" spans="1:11" x14ac:dyDescent="0.25">
      <c r="B14" s="1">
        <v>46142</v>
      </c>
      <c r="C14" s="8">
        <f t="shared" si="1"/>
        <v>4801.5</v>
      </c>
      <c r="D14" s="8">
        <f t="shared" si="2"/>
        <v>5096.889003110703</v>
      </c>
      <c r="E14" s="8">
        <f t="shared" si="3"/>
        <v>5733.2421017839943</v>
      </c>
      <c r="F14" s="8">
        <f t="shared" si="4"/>
        <v>6434.4692184609394</v>
      </c>
      <c r="G14" s="8">
        <f t="shared" si="5"/>
        <v>7205.7567844029763</v>
      </c>
      <c r="H14" s="9"/>
    </row>
    <row r="15" spans="1:11" x14ac:dyDescent="0.25">
      <c r="B15" s="1">
        <v>46507</v>
      </c>
      <c r="C15" s="8">
        <f t="shared" si="1"/>
        <v>4801.5</v>
      </c>
      <c r="D15" s="8">
        <f t="shared" si="2"/>
        <v>5147.8578931418097</v>
      </c>
      <c r="E15" s="8">
        <f t="shared" si="3"/>
        <v>5905.2393648375146</v>
      </c>
      <c r="F15" s="8">
        <f t="shared" si="4"/>
        <v>6756.1926793839866</v>
      </c>
      <c r="G15" s="8">
        <f t="shared" si="5"/>
        <v>7710.1597593111856</v>
      </c>
      <c r="H15" s="9"/>
    </row>
    <row r="16" spans="1:11" x14ac:dyDescent="0.25">
      <c r="B16" s="1">
        <v>46873</v>
      </c>
      <c r="C16" s="8">
        <f t="shared" si="1"/>
        <v>4801.5</v>
      </c>
      <c r="D16" s="8">
        <f t="shared" si="2"/>
        <v>5199.3364720732279</v>
      </c>
      <c r="E16" s="8">
        <f t="shared" si="3"/>
        <v>6082.3965457826398</v>
      </c>
      <c r="F16" s="8">
        <f t="shared" si="4"/>
        <v>7094.0023133531859</v>
      </c>
      <c r="G16" s="8">
        <f t="shared" si="5"/>
        <v>8249.8709424629687</v>
      </c>
      <c r="H16" s="9"/>
    </row>
    <row r="17" spans="2:8" x14ac:dyDescent="0.25">
      <c r="B17" s="1">
        <v>47238</v>
      </c>
      <c r="C17" s="8">
        <f t="shared" si="1"/>
        <v>4801.5</v>
      </c>
      <c r="D17" s="8">
        <f t="shared" si="2"/>
        <v>5251.3298367939606</v>
      </c>
      <c r="E17" s="8">
        <f t="shared" si="3"/>
        <v>6264.8684421561193</v>
      </c>
      <c r="F17" s="8">
        <f t="shared" si="4"/>
        <v>7448.7024290208456</v>
      </c>
      <c r="G17" s="8">
        <f t="shared" si="5"/>
        <v>8827.3619084353777</v>
      </c>
      <c r="H17" s="9"/>
    </row>
    <row r="18" spans="2:8" x14ac:dyDescent="0.25">
      <c r="B18" s="1">
        <v>47603</v>
      </c>
      <c r="C18" s="8">
        <f t="shared" si="1"/>
        <v>4801.5</v>
      </c>
      <c r="D18" s="8">
        <f t="shared" si="2"/>
        <v>5303.8431351619001</v>
      </c>
      <c r="E18" s="8">
        <f t="shared" si="3"/>
        <v>6452.8144954208028</v>
      </c>
      <c r="F18" s="8">
        <f t="shared" si="4"/>
        <v>7821.1375504718881</v>
      </c>
      <c r="G18" s="8">
        <f t="shared" si="5"/>
        <v>9445.2772420258552</v>
      </c>
      <c r="H18" s="9"/>
    </row>
    <row r="19" spans="2:8" x14ac:dyDescent="0.25">
      <c r="B19" s="1">
        <v>47968</v>
      </c>
      <c r="C19" s="8">
        <f t="shared" si="1"/>
        <v>4801.5</v>
      </c>
      <c r="D19" s="8">
        <f t="shared" si="2"/>
        <v>5356.8815665135189</v>
      </c>
      <c r="E19" s="8">
        <f t="shared" si="3"/>
        <v>6646.398930283427</v>
      </c>
      <c r="F19" s="8">
        <f t="shared" si="4"/>
        <v>8212.1944279954823</v>
      </c>
      <c r="G19" s="8">
        <f t="shared" si="5"/>
        <v>10106.446648967665</v>
      </c>
      <c r="H19" s="9"/>
    </row>
    <row r="20" spans="2:8" x14ac:dyDescent="0.25">
      <c r="B20" s="1">
        <v>48334</v>
      </c>
      <c r="C20" s="8">
        <f t="shared" si="1"/>
        <v>4801.5</v>
      </c>
      <c r="D20" s="8">
        <f t="shared" si="2"/>
        <v>5410.4503821786539</v>
      </c>
      <c r="E20" s="8">
        <f t="shared" si="3"/>
        <v>6845.79089819193</v>
      </c>
      <c r="F20" s="8">
        <f t="shared" si="4"/>
        <v>8622.8041493952569</v>
      </c>
      <c r="G20" s="8">
        <f t="shared" si="5"/>
        <v>10813.897914395402</v>
      </c>
      <c r="H20" s="9"/>
    </row>
    <row r="21" spans="2:8" x14ac:dyDescent="0.25">
      <c r="B21" s="1">
        <v>48699</v>
      </c>
      <c r="C21" s="8">
        <f t="shared" si="1"/>
        <v>4801.5</v>
      </c>
      <c r="D21" s="8">
        <f t="shared" si="2"/>
        <v>5464.5548860004401</v>
      </c>
      <c r="E21" s="8">
        <f t="shared" si="3"/>
        <v>7051.1646251376878</v>
      </c>
      <c r="F21" s="8">
        <f t="shared" si="4"/>
        <v>9053.9443568650204</v>
      </c>
      <c r="G21" s="8">
        <f t="shared" si="5"/>
        <v>11570.870768403081</v>
      </c>
      <c r="H21" s="9"/>
    </row>
    <row r="22" spans="2:8" x14ac:dyDescent="0.25">
      <c r="B22" s="1">
        <v>49064</v>
      </c>
      <c r="C22" s="8">
        <f t="shared" si="1"/>
        <v>4801.5</v>
      </c>
      <c r="D22" s="8">
        <f t="shared" si="2"/>
        <v>5519.2004348604441</v>
      </c>
      <c r="E22" s="8">
        <f t="shared" si="3"/>
        <v>7262.6995638918188</v>
      </c>
      <c r="F22" s="8">
        <f t="shared" si="4"/>
        <v>9506.6415747082719</v>
      </c>
      <c r="G22" s="8">
        <f t="shared" si="5"/>
        <v>12380.831722191298</v>
      </c>
      <c r="H22" s="9"/>
    </row>
    <row r="23" spans="2:8" x14ac:dyDescent="0.25">
      <c r="B23" s="1">
        <v>49429</v>
      </c>
      <c r="C23" s="8">
        <f t="shared" si="1"/>
        <v>4801.5</v>
      </c>
      <c r="D23" s="8">
        <f t="shared" si="2"/>
        <v>5574.3924392090485</v>
      </c>
      <c r="E23" s="8">
        <f t="shared" si="3"/>
        <v>7480.5805508085732</v>
      </c>
      <c r="F23" s="8">
        <f t="shared" si="4"/>
        <v>9981.9736534436852</v>
      </c>
      <c r="G23" s="8">
        <f t="shared" si="5"/>
        <v>13247.489942744691</v>
      </c>
      <c r="H23" s="9"/>
    </row>
    <row r="24" spans="2:8" x14ac:dyDescent="0.25">
      <c r="B24" s="1">
        <v>49795</v>
      </c>
      <c r="C24" s="7">
        <v>0</v>
      </c>
      <c r="D24" s="8">
        <f t="shared" ref="D24:D40" si="6">D23*(1+D$5)</f>
        <v>5630.1363636011392</v>
      </c>
      <c r="E24" s="8">
        <f t="shared" ref="E24:E40" si="7">E23*(1+E$5)</f>
        <v>7704.9979673328307</v>
      </c>
      <c r="F24" s="8">
        <f t="shared" ref="F24:F40" si="8">F23*(1+F$5)</f>
        <v>10481.072336115871</v>
      </c>
      <c r="G24" s="8">
        <f t="shared" ref="G24:G40" si="9">G23*(1+G$5)</f>
        <v>14174.814238736821</v>
      </c>
      <c r="H24" s="9"/>
    </row>
    <row r="25" spans="2:8" x14ac:dyDescent="0.25">
      <c r="B25" s="1">
        <v>50160</v>
      </c>
      <c r="C25" s="8"/>
      <c r="D25" s="8">
        <f t="shared" si="6"/>
        <v>5686.4377272371503</v>
      </c>
      <c r="E25" s="8">
        <f t="shared" si="7"/>
        <v>7936.1479063528159</v>
      </c>
      <c r="F25" s="8">
        <f t="shared" si="8"/>
        <v>11005.125952921664</v>
      </c>
      <c r="G25" s="8">
        <f t="shared" si="9"/>
        <v>15167.0512354484</v>
      </c>
      <c r="H25" s="9"/>
    </row>
    <row r="26" spans="2:8" x14ac:dyDescent="0.25">
      <c r="B26" s="1">
        <v>50525</v>
      </c>
      <c r="C26" s="8"/>
      <c r="D26" s="8">
        <f t="shared" si="6"/>
        <v>5743.302104509522</v>
      </c>
      <c r="E26" s="8">
        <f t="shared" si="7"/>
        <v>8174.2323435434009</v>
      </c>
      <c r="F26" s="8">
        <f t="shared" si="8"/>
        <v>11555.382250567747</v>
      </c>
      <c r="G26" s="8">
        <f t="shared" si="9"/>
        <v>16228.744821929789</v>
      </c>
      <c r="H26" s="9"/>
    </row>
    <row r="27" spans="2:8" x14ac:dyDescent="0.25">
      <c r="B27" s="1">
        <v>50890</v>
      </c>
      <c r="C27" s="8"/>
      <c r="D27" s="8">
        <f t="shared" si="6"/>
        <v>5800.7351255546173</v>
      </c>
      <c r="E27" s="8">
        <f t="shared" si="7"/>
        <v>8419.4593138497039</v>
      </c>
      <c r="F27" s="8">
        <f t="shared" si="8"/>
        <v>12133.151363096134</v>
      </c>
      <c r="G27" s="8">
        <f t="shared" si="9"/>
        <v>17364.756959464874</v>
      </c>
      <c r="H27" s="9"/>
    </row>
    <row r="28" spans="2:8" x14ac:dyDescent="0.25">
      <c r="B28" s="1">
        <v>51256</v>
      </c>
      <c r="C28" s="8"/>
      <c r="D28" s="8">
        <f t="shared" si="6"/>
        <v>5858.7424768101637</v>
      </c>
      <c r="E28" s="8">
        <f t="shared" si="7"/>
        <v>8672.0430932651961</v>
      </c>
      <c r="F28" s="8">
        <f t="shared" si="8"/>
        <v>12739.808931250942</v>
      </c>
      <c r="G28" s="8">
        <f t="shared" si="9"/>
        <v>18580.289946627418</v>
      </c>
      <c r="H28" s="9"/>
    </row>
    <row r="29" spans="2:8" x14ac:dyDescent="0.25">
      <c r="B29" s="1">
        <v>51621</v>
      </c>
      <c r="C29" s="8"/>
      <c r="D29" s="8">
        <f t="shared" si="6"/>
        <v>5917.329901578265</v>
      </c>
      <c r="E29" s="8">
        <f t="shared" si="7"/>
        <v>8932.2043860631529</v>
      </c>
      <c r="F29" s="8">
        <f t="shared" si="8"/>
        <v>13376.79937781349</v>
      </c>
      <c r="G29" s="8">
        <f t="shared" si="9"/>
        <v>19880.910242891339</v>
      </c>
      <c r="H29" s="9"/>
    </row>
    <row r="30" spans="2:8" x14ac:dyDescent="0.25">
      <c r="B30" s="1">
        <v>51986</v>
      </c>
      <c r="C30" s="8"/>
      <c r="D30" s="8">
        <f t="shared" si="6"/>
        <v>5976.5032005940475</v>
      </c>
      <c r="E30" s="8">
        <f t="shared" si="7"/>
        <v>9200.1705176450469</v>
      </c>
      <c r="F30" s="8">
        <f t="shared" si="8"/>
        <v>14045.639346704165</v>
      </c>
      <c r="G30" s="8">
        <f t="shared" si="9"/>
        <v>21272.573959893733</v>
      </c>
      <c r="H30" s="9"/>
    </row>
    <row r="31" spans="2:8" x14ac:dyDescent="0.25">
      <c r="B31" s="1">
        <v>52351</v>
      </c>
      <c r="C31" s="8"/>
      <c r="D31" s="8">
        <f t="shared" si="6"/>
        <v>6036.2682325999876</v>
      </c>
      <c r="E31" s="8">
        <f t="shared" si="7"/>
        <v>9476.1756331743982</v>
      </c>
      <c r="F31" s="8">
        <f t="shared" si="8"/>
        <v>14747.921314039375</v>
      </c>
      <c r="G31" s="8">
        <f t="shared" si="9"/>
        <v>22761.654137086294</v>
      </c>
      <c r="H31" s="9"/>
    </row>
    <row r="32" spans="2:8" x14ac:dyDescent="0.25">
      <c r="B32" s="1">
        <v>52717</v>
      </c>
      <c r="C32" s="8"/>
      <c r="D32" s="8">
        <f t="shared" si="6"/>
        <v>6096.6309149259878</v>
      </c>
      <c r="E32" s="8">
        <f t="shared" si="7"/>
        <v>9760.4609021696306</v>
      </c>
      <c r="F32" s="8">
        <f t="shared" si="8"/>
        <v>15485.317379741344</v>
      </c>
      <c r="G32" s="8">
        <f t="shared" si="9"/>
        <v>24354.969926682337</v>
      </c>
      <c r="H32" s="9"/>
    </row>
    <row r="33" spans="2:10" x14ac:dyDescent="0.25">
      <c r="B33" s="1">
        <v>53082</v>
      </c>
      <c r="C33" s="8"/>
      <c r="D33" s="8">
        <f t="shared" si="6"/>
        <v>6157.5972240752481</v>
      </c>
      <c r="E33" s="8">
        <f t="shared" si="7"/>
        <v>10053.274729234719</v>
      </c>
      <c r="F33" s="8">
        <f t="shared" si="8"/>
        <v>16259.583248728411</v>
      </c>
      <c r="G33" s="8">
        <f t="shared" si="9"/>
        <v>26059.817821550103</v>
      </c>
      <c r="H33" s="9"/>
    </row>
    <row r="34" spans="2:10" x14ac:dyDescent="0.25">
      <c r="B34" s="1">
        <v>53447</v>
      </c>
      <c r="C34" s="8"/>
      <c r="D34" s="8">
        <f t="shared" si="6"/>
        <v>6219.1731963160009</v>
      </c>
      <c r="E34" s="8">
        <f t="shared" si="7"/>
        <v>10354.872971111761</v>
      </c>
      <c r="F34" s="8">
        <f t="shared" si="8"/>
        <v>17072.562411164832</v>
      </c>
      <c r="G34" s="8">
        <f t="shared" si="9"/>
        <v>27884.00506905861</v>
      </c>
      <c r="H34" s="9"/>
    </row>
    <row r="35" spans="2:10" x14ac:dyDescent="0.25">
      <c r="B35" s="1">
        <v>53812</v>
      </c>
      <c r="C35" s="8"/>
      <c r="D35" s="8">
        <f t="shared" si="6"/>
        <v>6281.3649282791612</v>
      </c>
      <c r="E35" s="8">
        <f t="shared" si="7"/>
        <v>10665.519160245114</v>
      </c>
      <c r="F35" s="8">
        <f t="shared" si="8"/>
        <v>17926.190531723074</v>
      </c>
      <c r="G35" s="8">
        <f t="shared" si="9"/>
        <v>29835.885423892716</v>
      </c>
      <c r="H35" s="9"/>
    </row>
    <row r="36" spans="2:10" x14ac:dyDescent="0.25">
      <c r="B36" s="1">
        <v>54178</v>
      </c>
      <c r="C36" s="8"/>
      <c r="D36" s="8">
        <f t="shared" si="6"/>
        <v>6344.1785775619528</v>
      </c>
      <c r="E36" s="8">
        <f t="shared" si="7"/>
        <v>10985.484735052467</v>
      </c>
      <c r="F36" s="8">
        <f t="shared" si="8"/>
        <v>18822.50005830923</v>
      </c>
      <c r="G36" s="8">
        <f t="shared" si="9"/>
        <v>31924.397403565206</v>
      </c>
      <c r="H36" s="9"/>
    </row>
    <row r="37" spans="2:10" x14ac:dyDescent="0.25">
      <c r="B37" s="1">
        <v>54543</v>
      </c>
      <c r="C37" s="8"/>
      <c r="D37" s="8">
        <f t="shared" si="6"/>
        <v>6407.6203633375726</v>
      </c>
      <c r="E37" s="8">
        <f t="shared" si="7"/>
        <v>11315.049277104041</v>
      </c>
      <c r="F37" s="8">
        <f t="shared" si="8"/>
        <v>19763.625061224691</v>
      </c>
      <c r="G37" s="8">
        <f t="shared" si="9"/>
        <v>34159.105221814774</v>
      </c>
      <c r="H37" s="9"/>
    </row>
    <row r="38" spans="2:10" x14ac:dyDescent="0.25">
      <c r="B38" s="1">
        <v>54908</v>
      </c>
      <c r="C38" s="8"/>
      <c r="D38" s="8">
        <f t="shared" si="6"/>
        <v>6471.696566970948</v>
      </c>
      <c r="E38" s="8">
        <f t="shared" si="7"/>
        <v>11654.500755417163</v>
      </c>
      <c r="F38" s="8">
        <f t="shared" si="8"/>
        <v>20751.806314285928</v>
      </c>
      <c r="G38" s="8">
        <f t="shared" si="9"/>
        <v>36550.242587341811</v>
      </c>
      <c r="H38" s="9"/>
    </row>
    <row r="39" spans="2:10" x14ac:dyDescent="0.25">
      <c r="B39" s="1">
        <v>55273</v>
      </c>
      <c r="C39" s="8"/>
      <c r="D39" s="8">
        <f t="shared" si="6"/>
        <v>6536.4135326406576</v>
      </c>
      <c r="E39" s="8">
        <f t="shared" si="7"/>
        <v>12004.135778079677</v>
      </c>
      <c r="F39" s="8">
        <f t="shared" si="8"/>
        <v>21789.396630000225</v>
      </c>
      <c r="G39" s="8">
        <f t="shared" si="9"/>
        <v>39108.759568455738</v>
      </c>
      <c r="H39" s="9"/>
    </row>
    <row r="40" spans="2:10" x14ac:dyDescent="0.25">
      <c r="B40" s="1">
        <v>55639</v>
      </c>
      <c r="C40" s="8"/>
      <c r="D40" s="8">
        <f t="shared" si="6"/>
        <v>6601.7776679670642</v>
      </c>
      <c r="E40" s="8">
        <f t="shared" si="7"/>
        <v>12364.259851422068</v>
      </c>
      <c r="F40" s="8">
        <f t="shared" si="8"/>
        <v>22878.866461500238</v>
      </c>
      <c r="G40" s="8">
        <f t="shared" si="9"/>
        <v>41846.372738247643</v>
      </c>
    </row>
    <row r="41" spans="2:10" x14ac:dyDescent="0.25">
      <c r="B41" s="1">
        <v>56004</v>
      </c>
      <c r="C41" s="7"/>
      <c r="D41" s="7">
        <f>$K$5*$K$7</f>
        <v>375000</v>
      </c>
      <c r="E41" s="7">
        <f t="shared" ref="E41:G41" si="10">$K$5*$K$7</f>
        <v>375000</v>
      </c>
      <c r="F41" s="7">
        <f t="shared" si="10"/>
        <v>375000</v>
      </c>
      <c r="G41" s="7">
        <f t="shared" si="10"/>
        <v>375000</v>
      </c>
    </row>
    <row r="42" spans="2:10" x14ac:dyDescent="0.25">
      <c r="B42" s="1"/>
      <c r="C42" s="1"/>
      <c r="I42" s="10"/>
      <c r="J42" s="4"/>
    </row>
    <row r="43" spans="2:10" x14ac:dyDescent="0.25">
      <c r="B43" s="16" t="s">
        <v>13</v>
      </c>
      <c r="C43" s="2">
        <f>XIRR(C7:C41,$B$7:$B$41)</f>
        <v>-4.1686239838600161E-2</v>
      </c>
      <c r="D43" s="2">
        <f>XIRR(D7:D41,$B$7:$B$41)</f>
        <v>6.6631451249122606E-2</v>
      </c>
      <c r="E43" s="2">
        <f>XIRR(E7:E41,$B$7:$B$41)</f>
        <v>7.5068101286888123E-2</v>
      </c>
      <c r="F43" s="2">
        <f>XIRR(F7:F41,$B$7:$B$41)</f>
        <v>8.5781916975975023E-2</v>
      </c>
      <c r="G43" s="2">
        <f>XIRR(G7:G41,$B$7:$B$41)</f>
        <v>9.8754340410232566E-2</v>
      </c>
    </row>
    <row r="44" spans="2:10" x14ac:dyDescent="0.25">
      <c r="B44" s="17" t="s">
        <v>4</v>
      </c>
      <c r="C44" s="5">
        <f t="shared" ref="C44" si="11">SUM(C8:C41)/(C7*-1)</f>
        <v>0.68288000000000004</v>
      </c>
      <c r="D44" s="5">
        <f t="shared" ref="D44:F44" si="12">SUM(D8:D41)/(D7*-1)</f>
        <v>4.992262617463763</v>
      </c>
      <c r="E44" s="5">
        <f t="shared" si="12"/>
        <v>5.6840555991006587</v>
      </c>
      <c r="F44" s="5">
        <f t="shared" si="12"/>
        <v>6.7504550728133754</v>
      </c>
      <c r="G44" s="5">
        <f>SUM(G8:G41)/(G7*-1)</f>
        <v>8.4094119149111037</v>
      </c>
    </row>
    <row r="45" spans="2:10" x14ac:dyDescent="0.25">
      <c r="B45" s="16"/>
      <c r="C45" s="1"/>
      <c r="D45" s="2"/>
      <c r="E45" s="2"/>
      <c r="F45" s="2"/>
      <c r="G45" s="2"/>
      <c r="J45" s="4"/>
    </row>
    <row r="46" spans="2:10" x14ac:dyDescent="0.25">
      <c r="B46" s="16" t="s">
        <v>14</v>
      </c>
      <c r="C46" s="13">
        <v>0.05</v>
      </c>
      <c r="D46" s="15">
        <v>0.1</v>
      </c>
      <c r="E46" s="15">
        <v>0.25</v>
      </c>
      <c r="F46" s="15">
        <v>0.35</v>
      </c>
      <c r="G46" s="15">
        <v>0.25</v>
      </c>
    </row>
    <row r="47" spans="2:10" x14ac:dyDescent="0.25">
      <c r="B47" s="1"/>
      <c r="C47" s="1"/>
    </row>
    <row r="48" spans="2:10" ht="15.75" thickBot="1" x14ac:dyDescent="0.3">
      <c r="B48" s="16" t="s">
        <v>24</v>
      </c>
      <c r="G48" s="26" t="s">
        <v>25</v>
      </c>
    </row>
    <row r="49" spans="2:7" x14ac:dyDescent="0.25">
      <c r="B49" s="18" t="s">
        <v>18</v>
      </c>
      <c r="C49" s="19"/>
      <c r="D49" s="20"/>
      <c r="E49" s="20"/>
      <c r="F49" s="20"/>
      <c r="G49" s="24">
        <f>SUMPRODUCT($C$46:$G$46,C43:G43)</f>
        <v>7.8058114498853678E-2</v>
      </c>
    </row>
    <row r="50" spans="2:7" ht="15.75" thickBot="1" x14ac:dyDescent="0.3">
      <c r="B50" s="21" t="s">
        <v>22</v>
      </c>
      <c r="C50" s="22"/>
      <c r="D50" s="23"/>
      <c r="E50" s="23"/>
      <c r="F50" s="23"/>
      <c r="G50" s="25">
        <f>SUMPRODUCT($C$46:$G$46,C44:G44)</f>
        <v>6.4193964157339982</v>
      </c>
    </row>
    <row r="51" spans="2:7" x14ac:dyDescent="0.25">
      <c r="B51" s="1"/>
      <c r="C51" s="1"/>
    </row>
    <row r="52" spans="2:7" x14ac:dyDescent="0.25">
      <c r="B52" s="1"/>
      <c r="C52" s="1"/>
    </row>
    <row r="53" spans="2:7" x14ac:dyDescent="0.25">
      <c r="B53" s="1"/>
      <c r="C53" s="1"/>
    </row>
    <row r="54" spans="2:7" x14ac:dyDescent="0.25">
      <c r="B54" s="1"/>
      <c r="C54" s="1"/>
    </row>
    <row r="55" spans="2:7" x14ac:dyDescent="0.25">
      <c r="B55" s="1"/>
      <c r="C55" s="1"/>
    </row>
    <row r="56" spans="2:7" x14ac:dyDescent="0.25">
      <c r="B56" s="1"/>
      <c r="C56" s="1"/>
    </row>
    <row r="57" spans="2:7" x14ac:dyDescent="0.25">
      <c r="B57" s="1"/>
      <c r="C57" s="1"/>
    </row>
    <row r="58" spans="2:7" x14ac:dyDescent="0.25">
      <c r="B58" s="1"/>
      <c r="C58" s="1"/>
    </row>
    <row r="59" spans="2:7" x14ac:dyDescent="0.25">
      <c r="B59" s="1"/>
      <c r="C59" s="1"/>
    </row>
    <row r="60" spans="2:7" x14ac:dyDescent="0.25">
      <c r="B60" s="1"/>
      <c r="C60" s="1"/>
    </row>
    <row r="61" spans="2:7" x14ac:dyDescent="0.25">
      <c r="B61" s="1"/>
      <c r="C61" s="1"/>
    </row>
    <row r="62" spans="2:7" x14ac:dyDescent="0.25">
      <c r="B62" s="1"/>
      <c r="C62" s="1"/>
    </row>
    <row r="63" spans="2:7" x14ac:dyDescent="0.25">
      <c r="B63" s="1"/>
      <c r="C63" s="1"/>
    </row>
    <row r="64" spans="2:7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4" x14ac:dyDescent="0.25">
      <c r="B353" s="1"/>
      <c r="C353" s="1"/>
    </row>
    <row r="354" spans="2:4" x14ac:dyDescent="0.25">
      <c r="B354" s="1"/>
      <c r="C354" s="1"/>
    </row>
    <row r="355" spans="2:4" x14ac:dyDescent="0.25">
      <c r="B355" s="1"/>
      <c r="C355" s="1"/>
    </row>
    <row r="356" spans="2:4" x14ac:dyDescent="0.25">
      <c r="B356" s="1"/>
      <c r="C356" s="1"/>
    </row>
    <row r="357" spans="2:4" x14ac:dyDescent="0.25">
      <c r="B357" s="1"/>
      <c r="C357" s="1"/>
    </row>
    <row r="358" spans="2:4" x14ac:dyDescent="0.25">
      <c r="B358" s="1"/>
      <c r="C358" s="1"/>
    </row>
    <row r="359" spans="2:4" x14ac:dyDescent="0.25">
      <c r="B359" s="1"/>
      <c r="C359" s="1"/>
    </row>
    <row r="360" spans="2:4" x14ac:dyDescent="0.25">
      <c r="B360" s="1"/>
      <c r="C360" s="1"/>
    </row>
    <row r="361" spans="2:4" x14ac:dyDescent="0.25">
      <c r="B361" s="1"/>
      <c r="C361" s="1"/>
    </row>
    <row r="362" spans="2:4" x14ac:dyDescent="0.25">
      <c r="B362" s="1"/>
      <c r="C362" s="1"/>
    </row>
    <row r="363" spans="2:4" x14ac:dyDescent="0.25">
      <c r="B363" s="1"/>
      <c r="C363" s="1"/>
    </row>
    <row r="364" spans="2:4" x14ac:dyDescent="0.25">
      <c r="B364" s="1"/>
      <c r="C364" s="1"/>
    </row>
    <row r="365" spans="2:4" x14ac:dyDescent="0.25">
      <c r="B365" s="1"/>
      <c r="C365" s="1"/>
    </row>
    <row r="366" spans="2:4" x14ac:dyDescent="0.25">
      <c r="B366" s="1"/>
      <c r="C366" s="1"/>
    </row>
    <row r="367" spans="2:4" x14ac:dyDescent="0.25">
      <c r="D367" s="3"/>
    </row>
  </sheetData>
  <mergeCells count="1">
    <mergeCell ref="J3:K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Calder, Brad</dc:creator>
  <cp:lastModifiedBy>Bradley Calder</cp:lastModifiedBy>
  <dcterms:created xsi:type="dcterms:W3CDTF">2019-03-02T09:48:28Z</dcterms:created>
  <dcterms:modified xsi:type="dcterms:W3CDTF">2019-03-03T13:43:05Z</dcterms:modified>
</cp:coreProperties>
</file>